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4085"/>
  </bookViews>
  <sheets>
    <sheet name="Leverage Ratio" sheetId="1" r:id="rId1"/>
  </sheets>
  <definedNames>
    <definedName name="EV__LASTREFTIME__" hidden="1">41555.6172337963</definedName>
  </definedNames>
  <calcPr calcId="145621" iterate="1"/>
</workbook>
</file>

<file path=xl/calcChain.xml><?xml version="1.0" encoding="utf-8"?>
<calcChain xmlns="http://schemas.openxmlformats.org/spreadsheetml/2006/main">
  <c r="F26" i="1" l="1"/>
  <c r="J26" i="1"/>
  <c r="M26" i="1"/>
  <c r="P26" i="1"/>
  <c r="F29" i="1"/>
  <c r="J29" i="1"/>
  <c r="M29" i="1"/>
  <c r="P29" i="1"/>
  <c r="F30" i="1"/>
  <c r="J30" i="1"/>
  <c r="M30" i="1"/>
  <c r="P30" i="1"/>
  <c r="F31" i="1"/>
  <c r="J31" i="1"/>
  <c r="M31" i="1"/>
  <c r="P31" i="1"/>
  <c r="F32" i="1"/>
  <c r="J32" i="1"/>
  <c r="M32" i="1"/>
  <c r="P32" i="1"/>
  <c r="F35" i="1"/>
  <c r="J35" i="1"/>
  <c r="M35" i="1"/>
  <c r="P35" i="1"/>
  <c r="F36" i="1"/>
  <c r="J36" i="1"/>
  <c r="M36" i="1"/>
  <c r="P36" i="1"/>
  <c r="F37" i="1"/>
  <c r="J37" i="1"/>
  <c r="M37" i="1"/>
  <c r="P37" i="1"/>
  <c r="F38" i="1"/>
  <c r="J38" i="1"/>
  <c r="M38" i="1"/>
  <c r="P38" i="1"/>
</calcChain>
</file>

<file path=xl/sharedStrings.xml><?xml version="1.0" encoding="utf-8"?>
<sst xmlns="http://schemas.openxmlformats.org/spreadsheetml/2006/main" count="28" uniqueCount="18">
  <si>
    <t>10% Interest Rate</t>
  </si>
  <si>
    <t>8% Interest Rate</t>
  </si>
  <si>
    <t>6% Interest Rate</t>
  </si>
  <si>
    <t>4% Interest Rate</t>
  </si>
  <si>
    <t>Monthly Debt Service % of Gross Income</t>
  </si>
  <si>
    <t>Monthly Debt Service $</t>
  </si>
  <si>
    <t>Leverage</t>
  </si>
  <si>
    <t>Duration</t>
  </si>
  <si>
    <t>30 Year</t>
  </si>
  <si>
    <t>15 Year</t>
  </si>
  <si>
    <t>5 Year</t>
  </si>
  <si>
    <t>1 Year</t>
  </si>
  <si>
    <t>Gross Income</t>
  </si>
  <si>
    <t>3X</t>
  </si>
  <si>
    <t>2X</t>
  </si>
  <si>
    <t>1X</t>
  </si>
  <si>
    <t>0.25X</t>
  </si>
  <si>
    <t>Leverage Ratio Sliding 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</si>
</sst>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38">
    <xf numFmtId="0" fontId="0" fillId="0" borderId="0" xfId="0"/>
    <xf numFmtId="9" fontId="0" fillId="0" borderId="1" xfId="2" applyFont="1" applyBorder="1" applyAlignment="1">
      <alignment horizontal="center"/>
    </xf>
    <xf numFmtId="9" fontId="0" fillId="0" borderId="2" xfId="2" applyFont="1" applyBorder="1" applyAlignment="1">
      <alignment horizontal="center"/>
    </xf>
    <xf numFmtId="0" fontId="0" fillId="0" borderId="2" xfId="0" applyBorder="1"/>
    <xf numFmtId="6" fontId="0" fillId="0" borderId="2" xfId="0" applyNumberFormat="1" applyBorder="1" applyAlignment="1">
      <alignment horizontal="center"/>
    </xf>
    <xf numFmtId="9" fontId="0" fillId="0" borderId="3" xfId="2" applyFont="1" applyBorder="1" applyAlignment="1">
      <alignment horizontal="center"/>
    </xf>
    <xf numFmtId="0" fontId="6" fillId="0" borderId="0" xfId="0" applyFont="1"/>
    <xf numFmtId="6" fontId="0" fillId="0" borderId="1" xfId="0" applyNumberFormat="1" applyBorder="1" applyAlignment="1">
      <alignment horizontal="center"/>
    </xf>
    <xf numFmtId="6" fontId="0" fillId="0" borderId="2" xfId="0" applyNumberFormat="1" applyBorder="1" applyAlignment="1">
      <alignment horizontal="center"/>
    </xf>
    <xf numFmtId="6" fontId="0" fillId="0" borderId="3" xfId="0" applyNumberFormat="1" applyBorder="1" applyAlignment="1">
      <alignment horizontal="center"/>
    </xf>
    <xf numFmtId="9" fontId="0" fillId="5" borderId="0" xfId="2" applyFont="1" applyFill="1"/>
    <xf numFmtId="6" fontId="7" fillId="3" borderId="1" xfId="4" applyNumberFormat="1" applyFont="1" applyBorder="1" applyAlignment="1">
      <alignment horizontal="center"/>
    </xf>
    <xf numFmtId="6" fontId="7" fillId="3" borderId="2" xfId="4" applyNumberFormat="1" applyFont="1" applyBorder="1" applyAlignment="1">
      <alignment horizontal="center"/>
    </xf>
    <xf numFmtId="0" fontId="7" fillId="3" borderId="2" xfId="4" applyFont="1" applyBorder="1"/>
    <xf numFmtId="6" fontId="7" fillId="3" borderId="2" xfId="4" applyNumberFormat="1" applyFont="1" applyBorder="1" applyAlignment="1">
      <alignment horizontal="center"/>
    </xf>
    <xf numFmtId="6" fontId="7" fillId="3" borderId="3" xfId="4" applyNumberFormat="1" applyFont="1" applyBorder="1" applyAlignment="1">
      <alignment horizont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7" fillId="3" borderId="1" xfId="4" applyFont="1" applyBorder="1" applyAlignment="1">
      <alignment horizontal="center"/>
    </xf>
    <xf numFmtId="0" fontId="7" fillId="3" borderId="3" xfId="4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2" borderId="1" xfId="3" applyFont="1" applyBorder="1" applyAlignment="1">
      <alignment horizontal="center"/>
    </xf>
    <xf numFmtId="0" fontId="8" fillId="2" borderId="3" xfId="3" applyFont="1" applyBorder="1" applyAlignment="1">
      <alignment horizontal="center"/>
    </xf>
    <xf numFmtId="6" fontId="8" fillId="2" borderId="1" xfId="3" applyNumberFormat="1" applyFont="1" applyBorder="1" applyAlignment="1">
      <alignment horizontal="center"/>
    </xf>
    <xf numFmtId="6" fontId="8" fillId="2" borderId="2" xfId="3" applyNumberFormat="1" applyFont="1" applyBorder="1" applyAlignment="1">
      <alignment horizontal="center"/>
    </xf>
    <xf numFmtId="0" fontId="8" fillId="2" borderId="2" xfId="3" applyFont="1" applyBorder="1"/>
    <xf numFmtId="6" fontId="8" fillId="2" borderId="2" xfId="3" applyNumberFormat="1" applyFont="1" applyBorder="1" applyAlignment="1">
      <alignment horizontal="center"/>
    </xf>
    <xf numFmtId="6" fontId="8" fillId="2" borderId="3" xfId="3" applyNumberFormat="1" applyFont="1" applyBorder="1" applyAlignment="1">
      <alignment horizontal="center"/>
    </xf>
    <xf numFmtId="164" fontId="9" fillId="5" borderId="1" xfId="1" applyNumberFormat="1" applyFont="1" applyFill="1" applyBorder="1" applyAlignment="1">
      <alignment horizontal="center"/>
    </xf>
    <xf numFmtId="164" fontId="9" fillId="5" borderId="3" xfId="1" applyNumberFormat="1" applyFont="1" applyFill="1" applyBorder="1" applyAlignment="1">
      <alignment horizontal="center"/>
    </xf>
    <xf numFmtId="0" fontId="10" fillId="4" borderId="1" xfId="5" applyFont="1" applyBorder="1" applyAlignment="1">
      <alignment horizontal="center"/>
    </xf>
    <xf numFmtId="0" fontId="10" fillId="4" borderId="3" xfId="5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</cellXfs>
  <cellStyles count="9">
    <cellStyle name="Bad" xfId="4" builtinId="27"/>
    <cellStyle name="Currency" xfId="1" builtinId="4"/>
    <cellStyle name="Currency 2" xfId="6"/>
    <cellStyle name="Good" xfId="3" builtinId="26"/>
    <cellStyle name="Hyperlink 2" xfId="7"/>
    <cellStyle name="Neutral" xfId="5" builtinId="28"/>
    <cellStyle name="Normal" xfId="0" builtinId="0"/>
    <cellStyle name="Normal 2" xfId="8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38"/>
  <sheetViews>
    <sheetView showGridLines="0" tabSelected="1" workbookViewId="0">
      <selection activeCell="F26" sqref="F26:G26"/>
    </sheetView>
  </sheetViews>
  <sheetFormatPr defaultRowHeight="15" x14ac:dyDescent="0.25"/>
  <sheetData>
    <row r="3" spans="4:18" ht="15.75" thickBot="1" x14ac:dyDescent="0.3"/>
    <row r="4" spans="4:18" ht="15.75" thickBot="1" x14ac:dyDescent="0.3">
      <c r="D4" s="37" t="s">
        <v>17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5"/>
    </row>
    <row r="5" spans="4:18" ht="15.75" thickBot="1" x14ac:dyDescent="0.3"/>
    <row r="6" spans="4:18" ht="15.75" thickBot="1" x14ac:dyDescent="0.3">
      <c r="F6" s="30" t="s">
        <v>11</v>
      </c>
      <c r="G6" s="27"/>
      <c r="H6" s="29"/>
      <c r="I6" s="29"/>
      <c r="J6" s="27" t="s">
        <v>10</v>
      </c>
      <c r="K6" s="27"/>
      <c r="L6" s="28"/>
      <c r="M6" s="27" t="s">
        <v>9</v>
      </c>
      <c r="N6" s="27"/>
      <c r="O6" s="28"/>
      <c r="P6" s="27" t="s">
        <v>8</v>
      </c>
      <c r="Q6" s="26"/>
    </row>
    <row r="7" spans="4:18" ht="5.0999999999999996" customHeight="1" x14ac:dyDescent="0.25"/>
    <row r="8" spans="4:18" ht="15.75" thickBot="1" x14ac:dyDescent="0.3">
      <c r="G8" s="18"/>
      <c r="H8" s="16"/>
      <c r="I8" s="16"/>
      <c r="J8" s="16"/>
      <c r="K8" s="18"/>
      <c r="L8" s="16"/>
      <c r="M8" s="17"/>
      <c r="O8" s="16"/>
      <c r="P8" s="17"/>
    </row>
    <row r="9" spans="4:18" ht="15.75" thickBot="1" x14ac:dyDescent="0.3">
      <c r="D9" s="25" t="s">
        <v>7</v>
      </c>
      <c r="E9" s="24"/>
      <c r="G9" s="23"/>
      <c r="H9" s="22"/>
      <c r="I9" s="22"/>
      <c r="J9" s="22"/>
      <c r="K9" s="23"/>
      <c r="L9" s="22"/>
      <c r="M9" s="21"/>
      <c r="N9" s="23"/>
      <c r="O9" s="22"/>
      <c r="P9" s="21"/>
    </row>
    <row r="10" spans="4:18" ht="15.75" thickBot="1" x14ac:dyDescent="0.3">
      <c r="D10" s="20" t="s">
        <v>6</v>
      </c>
      <c r="E10" s="19"/>
      <c r="G10" s="18"/>
      <c r="H10" s="16"/>
      <c r="I10" s="16"/>
      <c r="J10" s="16"/>
      <c r="K10" s="18"/>
      <c r="M10" s="17"/>
      <c r="P10" s="17"/>
    </row>
    <row r="11" spans="4:18" x14ac:dyDescent="0.25">
      <c r="G11" s="18"/>
      <c r="H11" s="16"/>
      <c r="I11" s="16"/>
      <c r="J11" s="16"/>
      <c r="K11" s="18"/>
      <c r="M11" s="17"/>
      <c r="P11" s="17"/>
    </row>
    <row r="12" spans="4:18" ht="5.0999999999999996" customHeight="1" thickBot="1" x14ac:dyDescent="0.3">
      <c r="G12" s="16"/>
      <c r="H12" s="16"/>
      <c r="I12" s="16"/>
      <c r="J12" s="16"/>
      <c r="K12" s="16"/>
      <c r="M12" s="16"/>
      <c r="P12" s="16"/>
    </row>
    <row r="13" spans="4:18" ht="15.75" thickBot="1" x14ac:dyDescent="0.3">
      <c r="F13" s="15" t="s">
        <v>16</v>
      </c>
      <c r="G13" s="12"/>
      <c r="H13" s="14"/>
      <c r="I13" s="14"/>
      <c r="J13" s="12" t="s">
        <v>15</v>
      </c>
      <c r="K13" s="12"/>
      <c r="L13" s="13"/>
      <c r="M13" s="12" t="s">
        <v>14</v>
      </c>
      <c r="N13" s="12"/>
      <c r="O13" s="13"/>
      <c r="P13" s="12" t="s">
        <v>13</v>
      </c>
      <c r="Q13" s="11"/>
    </row>
    <row r="15" spans="4:18" ht="15.75" thickBot="1" x14ac:dyDescent="0.3"/>
    <row r="16" spans="4:18" ht="15.75" thickBot="1" x14ac:dyDescent="0.3">
      <c r="D16" s="34" t="s">
        <v>12</v>
      </c>
      <c r="E16" s="33"/>
      <c r="F16" s="32">
        <v>80000</v>
      </c>
      <c r="G16" s="31"/>
    </row>
    <row r="18" spans="2:17" ht="15.75" thickBot="1" x14ac:dyDescent="0.3"/>
    <row r="19" spans="2:17" ht="15.75" thickBot="1" x14ac:dyDescent="0.3">
      <c r="F19" s="30" t="s">
        <v>11</v>
      </c>
      <c r="G19" s="27"/>
      <c r="H19" s="29"/>
      <c r="I19" s="29"/>
      <c r="J19" s="27" t="s">
        <v>10</v>
      </c>
      <c r="K19" s="27"/>
      <c r="L19" s="28"/>
      <c r="M19" s="27" t="s">
        <v>9</v>
      </c>
      <c r="N19" s="27"/>
      <c r="O19" s="28"/>
      <c r="P19" s="27" t="s">
        <v>8</v>
      </c>
      <c r="Q19" s="26"/>
    </row>
    <row r="21" spans="2:17" ht="15.75" thickBot="1" x14ac:dyDescent="0.3">
      <c r="G21" s="18"/>
      <c r="H21" s="16"/>
      <c r="I21" s="16"/>
      <c r="J21" s="16"/>
      <c r="K21" s="18"/>
      <c r="L21" s="16"/>
      <c r="M21" s="17"/>
      <c r="O21" s="16"/>
      <c r="P21" s="17"/>
    </row>
    <row r="22" spans="2:17" ht="15.75" thickBot="1" x14ac:dyDescent="0.3">
      <c r="D22" s="25" t="s">
        <v>7</v>
      </c>
      <c r="E22" s="24"/>
      <c r="G22" s="23"/>
      <c r="H22" s="22"/>
      <c r="I22" s="22"/>
      <c r="J22" s="22"/>
      <c r="K22" s="23"/>
      <c r="L22" s="22"/>
      <c r="M22" s="21"/>
      <c r="N22" s="23"/>
      <c r="O22" s="22"/>
      <c r="P22" s="21"/>
    </row>
    <row r="23" spans="2:17" ht="15.75" thickBot="1" x14ac:dyDescent="0.3">
      <c r="D23" s="20" t="s">
        <v>6</v>
      </c>
      <c r="E23" s="19"/>
      <c r="G23" s="18"/>
      <c r="H23" s="16"/>
      <c r="I23" s="16"/>
      <c r="J23" s="16"/>
      <c r="K23" s="18"/>
      <c r="M23" s="17"/>
      <c r="P23" s="17"/>
    </row>
    <row r="24" spans="2:17" x14ac:dyDescent="0.25">
      <c r="G24" s="18"/>
      <c r="H24" s="16"/>
      <c r="I24" s="16"/>
      <c r="J24" s="16"/>
      <c r="K24" s="18"/>
      <c r="M24" s="17"/>
      <c r="P24" s="17"/>
    </row>
    <row r="25" spans="2:17" ht="15.75" thickBot="1" x14ac:dyDescent="0.3">
      <c r="G25" s="16"/>
      <c r="H25" s="16"/>
      <c r="I25" s="16"/>
      <c r="J25" s="16"/>
      <c r="K25" s="16"/>
      <c r="M25" s="16"/>
      <c r="P25" s="16"/>
    </row>
    <row r="26" spans="2:17" ht="15.75" thickBot="1" x14ac:dyDescent="0.3">
      <c r="F26" s="15">
        <f>$F$16*0.25</f>
        <v>20000</v>
      </c>
      <c r="G26" s="12"/>
      <c r="H26" s="14"/>
      <c r="I26" s="14"/>
      <c r="J26" s="12">
        <f>$F$16*1</f>
        <v>80000</v>
      </c>
      <c r="K26" s="12"/>
      <c r="L26" s="13"/>
      <c r="M26" s="12">
        <f>$F$16*2</f>
        <v>160000</v>
      </c>
      <c r="N26" s="12"/>
      <c r="O26" s="13"/>
      <c r="P26" s="12">
        <f>$F$16*3</f>
        <v>240000</v>
      </c>
      <c r="Q26" s="11"/>
    </row>
    <row r="28" spans="2:17" ht="15.75" thickBot="1" x14ac:dyDescent="0.3">
      <c r="D28" s="6" t="s">
        <v>5</v>
      </c>
    </row>
    <row r="29" spans="2:17" ht="15.75" thickBot="1" x14ac:dyDescent="0.3">
      <c r="B29" s="10">
        <v>0.04</v>
      </c>
      <c r="D29" t="s">
        <v>3</v>
      </c>
      <c r="F29" s="9">
        <f>PMT($B29,1,-F$26,0,)/12</f>
        <v>1733.3333333333333</v>
      </c>
      <c r="G29" s="8"/>
      <c r="H29" s="4"/>
      <c r="I29" s="4"/>
      <c r="J29" s="8">
        <f>PMT($B29,5,-J$26,0,)/12</f>
        <v>1497.5140899535597</v>
      </c>
      <c r="K29" s="8"/>
      <c r="L29" s="3"/>
      <c r="M29" s="8">
        <f>PMT($B29,15,-M$26,0,)/12</f>
        <v>1199.2146716129757</v>
      </c>
      <c r="N29" s="8"/>
      <c r="O29" s="3"/>
      <c r="P29" s="8">
        <f>PMT($B29,30,-P$26,0,)/12</f>
        <v>1156.6019826732268</v>
      </c>
      <c r="Q29" s="7"/>
    </row>
    <row r="30" spans="2:17" ht="15.75" thickBot="1" x14ac:dyDescent="0.3">
      <c r="B30" s="10">
        <v>0.06</v>
      </c>
      <c r="D30" t="s">
        <v>2</v>
      </c>
      <c r="F30" s="9">
        <f>PMT($B30,1,-F$26,0,)/12</f>
        <v>1766.6666666666667</v>
      </c>
      <c r="G30" s="8"/>
      <c r="H30" s="4"/>
      <c r="I30" s="4"/>
      <c r="J30" s="8">
        <f>PMT($B30,5,-J$26,0,)/12</f>
        <v>1582.642669541264</v>
      </c>
      <c r="K30" s="8"/>
      <c r="L30" s="3"/>
      <c r="M30" s="8">
        <f>PMT($B30,15,-M$26,0,)/12</f>
        <v>1372.8368527375026</v>
      </c>
      <c r="N30" s="8"/>
      <c r="O30" s="3"/>
      <c r="P30" s="8">
        <f>PMT($B30,30,-P$26,0,)/12</f>
        <v>1452.9782298009443</v>
      </c>
      <c r="Q30" s="7"/>
    </row>
    <row r="31" spans="2:17" ht="15.75" thickBot="1" x14ac:dyDescent="0.3">
      <c r="B31" s="10">
        <v>0.08</v>
      </c>
      <c r="D31" t="s">
        <v>1</v>
      </c>
      <c r="F31" s="9">
        <f>PMT($B31,1,-F$26,0,)/12</f>
        <v>1800</v>
      </c>
      <c r="G31" s="8"/>
      <c r="H31" s="4"/>
      <c r="I31" s="4"/>
      <c r="J31" s="8">
        <f>PMT($B31,5,-J$26,0,)/12</f>
        <v>1669.7096971122439</v>
      </c>
      <c r="K31" s="8"/>
      <c r="L31" s="3"/>
      <c r="M31" s="8">
        <f>PMT($B31,15,-M$26,0,)/12</f>
        <v>1557.7272658136008</v>
      </c>
      <c r="N31" s="8"/>
      <c r="O31" s="3"/>
      <c r="P31" s="8">
        <f>PMT($B31,30,-P$26,0,)/12</f>
        <v>1776.5486677454458</v>
      </c>
      <c r="Q31" s="7"/>
    </row>
    <row r="32" spans="2:17" ht="15.75" thickBot="1" x14ac:dyDescent="0.3">
      <c r="B32" s="10">
        <v>0.1</v>
      </c>
      <c r="D32" t="s">
        <v>0</v>
      </c>
      <c r="F32" s="9">
        <f>PMT($B32,1,-F$26,0,)/12</f>
        <v>1833.3333333333337</v>
      </c>
      <c r="G32" s="8"/>
      <c r="H32" s="4"/>
      <c r="I32" s="4"/>
      <c r="J32" s="8">
        <f>PMT($B32,5,-J$26,0,)/12</f>
        <v>1758.6498719649692</v>
      </c>
      <c r="K32" s="8"/>
      <c r="L32" s="3"/>
      <c r="M32" s="8">
        <f>PMT($B32,15,-M$26,0,)/12</f>
        <v>1752.9836918316298</v>
      </c>
      <c r="N32" s="8"/>
      <c r="O32" s="3"/>
      <c r="P32" s="8">
        <f>PMT($B32,30,-P$26,0,)/12</f>
        <v>2121.5849650526784</v>
      </c>
      <c r="Q32" s="7"/>
    </row>
    <row r="34" spans="4:17" ht="15.75" thickBot="1" x14ac:dyDescent="0.3">
      <c r="D34" s="6" t="s">
        <v>4</v>
      </c>
    </row>
    <row r="35" spans="4:17" ht="15.75" thickBot="1" x14ac:dyDescent="0.3">
      <c r="D35" t="s">
        <v>3</v>
      </c>
      <c r="F35" s="5">
        <f>F29/$F$16*12</f>
        <v>0.26</v>
      </c>
      <c r="G35" s="2"/>
      <c r="H35" s="4"/>
      <c r="I35" s="4"/>
      <c r="J35" s="2">
        <f>J29/$F$16*12</f>
        <v>0.22462711349303394</v>
      </c>
      <c r="K35" s="2"/>
      <c r="L35" s="3"/>
      <c r="M35" s="2">
        <f>M29/$F$16*12</f>
        <v>0.17988220074194636</v>
      </c>
      <c r="N35" s="2"/>
      <c r="O35" s="3"/>
      <c r="P35" s="2">
        <f>P29/$F$16*12</f>
        <v>0.17349029740098401</v>
      </c>
      <c r="Q35" s="1"/>
    </row>
    <row r="36" spans="4:17" ht="15.75" thickBot="1" x14ac:dyDescent="0.3">
      <c r="D36" t="s">
        <v>2</v>
      </c>
      <c r="F36" s="5">
        <f>F30/$F$16*12</f>
        <v>0.26500000000000001</v>
      </c>
      <c r="G36" s="2"/>
      <c r="H36" s="4"/>
      <c r="I36" s="4"/>
      <c r="J36" s="2">
        <f>J30/$F$16*12</f>
        <v>0.23739640043118959</v>
      </c>
      <c r="K36" s="2"/>
      <c r="L36" s="3"/>
      <c r="M36" s="2">
        <f>M30/$F$16*12</f>
        <v>0.20592552791062541</v>
      </c>
      <c r="N36" s="2"/>
      <c r="O36" s="3"/>
      <c r="P36" s="2">
        <f>P30/$F$16*12</f>
        <v>0.21794673447014162</v>
      </c>
      <c r="Q36" s="1"/>
    </row>
    <row r="37" spans="4:17" ht="15.75" thickBot="1" x14ac:dyDescent="0.3">
      <c r="D37" t="s">
        <v>1</v>
      </c>
      <c r="F37" s="5">
        <f>F31/$F$16*12</f>
        <v>0.27</v>
      </c>
      <c r="G37" s="2"/>
      <c r="H37" s="4"/>
      <c r="I37" s="4"/>
      <c r="J37" s="2">
        <f>J31/$F$16*12</f>
        <v>0.25045645456683657</v>
      </c>
      <c r="K37" s="2"/>
      <c r="L37" s="3"/>
      <c r="M37" s="2">
        <f>M31/$F$16*12</f>
        <v>0.23365908987204009</v>
      </c>
      <c r="N37" s="2"/>
      <c r="O37" s="3"/>
      <c r="P37" s="2">
        <f>P31/$F$16*12</f>
        <v>0.26648230016181684</v>
      </c>
      <c r="Q37" s="1"/>
    </row>
    <row r="38" spans="4:17" ht="15.75" thickBot="1" x14ac:dyDescent="0.3">
      <c r="D38" t="s">
        <v>0</v>
      </c>
      <c r="F38" s="5">
        <f>F32/$F$16*12</f>
        <v>0.27500000000000008</v>
      </c>
      <c r="G38" s="2"/>
      <c r="H38" s="4"/>
      <c r="I38" s="4"/>
      <c r="J38" s="2">
        <f>J32/$F$16*12</f>
        <v>0.26379748079474541</v>
      </c>
      <c r="K38" s="2"/>
      <c r="L38" s="3"/>
      <c r="M38" s="2">
        <f>M32/$F$16*12</f>
        <v>0.26294755377474449</v>
      </c>
      <c r="N38" s="2"/>
      <c r="O38" s="3"/>
      <c r="P38" s="2">
        <f>P32/$F$16*12</f>
        <v>0.31823774475790173</v>
      </c>
      <c r="Q38" s="1"/>
    </row>
  </sheetData>
  <mergeCells count="55">
    <mergeCell ref="F30:G30"/>
    <mergeCell ref="M30:N30"/>
    <mergeCell ref="P30:Q30"/>
    <mergeCell ref="F31:G31"/>
    <mergeCell ref="M31:N31"/>
    <mergeCell ref="P31:Q31"/>
    <mergeCell ref="F32:G32"/>
    <mergeCell ref="M32:N32"/>
    <mergeCell ref="P32:Q32"/>
    <mergeCell ref="J26:K26"/>
    <mergeCell ref="J13:K13"/>
    <mergeCell ref="J29:K29"/>
    <mergeCell ref="J19:K19"/>
    <mergeCell ref="J30:K30"/>
    <mergeCell ref="J31:K31"/>
    <mergeCell ref="J32:K32"/>
    <mergeCell ref="M26:N26"/>
    <mergeCell ref="P26:Q26"/>
    <mergeCell ref="F29:G29"/>
    <mergeCell ref="M29:N29"/>
    <mergeCell ref="P29:Q29"/>
    <mergeCell ref="F19:G19"/>
    <mergeCell ref="M19:N19"/>
    <mergeCell ref="P19:Q19"/>
    <mergeCell ref="D16:E16"/>
    <mergeCell ref="F16:G16"/>
    <mergeCell ref="J6:K6"/>
    <mergeCell ref="D22:E22"/>
    <mergeCell ref="D23:E23"/>
    <mergeCell ref="F26:G26"/>
    <mergeCell ref="D4:R4"/>
    <mergeCell ref="M6:N6"/>
    <mergeCell ref="P6:Q6"/>
    <mergeCell ref="D9:E9"/>
    <mergeCell ref="D10:E10"/>
    <mergeCell ref="M13:N13"/>
    <mergeCell ref="P13:Q13"/>
    <mergeCell ref="F6:G6"/>
    <mergeCell ref="F13:G13"/>
    <mergeCell ref="F35:G35"/>
    <mergeCell ref="J35:K35"/>
    <mergeCell ref="M35:N35"/>
    <mergeCell ref="P35:Q35"/>
    <mergeCell ref="F36:G36"/>
    <mergeCell ref="J36:K36"/>
    <mergeCell ref="M36:N36"/>
    <mergeCell ref="P36:Q36"/>
    <mergeCell ref="F37:G37"/>
    <mergeCell ref="J37:K37"/>
    <mergeCell ref="M37:N37"/>
    <mergeCell ref="P37:Q37"/>
    <mergeCell ref="F38:G38"/>
    <mergeCell ref="J38:K38"/>
    <mergeCell ref="M38:N38"/>
    <mergeCell ref="P38:Q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Leverage Ratio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 DiBernardo</dc:creator>
  <cp:lastModifiedBy>Dominic DiBernardo</cp:lastModifiedBy>
  <dcterms:created xsi:type="dcterms:W3CDTF">2015-08-19T02:19:08Z</dcterms:created>
  <dcterms:modified xsi:type="dcterms:W3CDTF">2015-08-19T02:19:23Z</dcterms:modified>
</cp:coreProperties>
</file>